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'Munka1'!$C$11</definedName>
    <definedName name="anyag">'Munka1'!$L$7:$L$8</definedName>
    <definedName name="Dkk">'Munka1'!$I$21</definedName>
    <definedName name="Dnk">'Munka1'!$I$3</definedName>
    <definedName name="Dnkopt">'Munka1'!$I$3</definedName>
    <definedName name="Do">'Munka1'!$E$19</definedName>
    <definedName name="éta">'Munka1'!$E$25</definedName>
    <definedName name="F">'Munka1'!$E$15</definedName>
    <definedName name="ho">'Munka1'!$E$23</definedName>
    <definedName name="i">'Munka1'!#REF!</definedName>
    <definedName name="iopt">'Munka1'!$J$15</definedName>
    <definedName name="Jasztal">'Munka1'!$E$5</definedName>
    <definedName name="Jkk">'Munka1'!$I$27</definedName>
    <definedName name="Jm">'Munka1'!$N$20</definedName>
    <definedName name="Jo">'Munka1'!#REF!</definedName>
    <definedName name="Jorsó">'Munka1'!$E$7</definedName>
    <definedName name="lk">'Munka1'!#REF!</definedName>
    <definedName name="lkk">'Munka1'!$I$23</definedName>
    <definedName name="lnk">'Munka1'!$I$5</definedName>
    <definedName name="lo">'Munka1'!$E$21</definedName>
    <definedName name="m">'Munka1'!$E$17</definedName>
    <definedName name="Me">'Munka2'!$M$5</definedName>
    <definedName name="Mgy">'Munka1'!#REF!</definedName>
    <definedName name="Mm">'Munka1'!$N$18</definedName>
    <definedName name="mü">'Munka1'!#REF!</definedName>
    <definedName name="mű">'Munka1'!$E$27</definedName>
    <definedName name="nm">'Munka1'!$N$16</definedName>
    <definedName name="nü">'Munka1'!$E$25</definedName>
    <definedName name="qwe">'Munka1'!#REF!</definedName>
    <definedName name="ro">'Munka1'!#REF!</definedName>
    <definedName name="rokk">'Munka1'!$K$25</definedName>
    <definedName name="ronk">'Munka1'!$K$7</definedName>
    <definedName name="ronki">'Munka1'!#REF!</definedName>
    <definedName name="v">'Munka1'!$C$9</definedName>
  </definedNames>
  <calcPr fullCalcOnLoad="1"/>
</workbook>
</file>

<file path=xl/sharedStrings.xml><?xml version="1.0" encoding="utf-8"?>
<sst xmlns="http://schemas.openxmlformats.org/spreadsheetml/2006/main" count="155" uniqueCount="69">
  <si>
    <t>N</t>
  </si>
  <si>
    <t>mm</t>
  </si>
  <si>
    <t>kgcm2</t>
  </si>
  <si>
    <t>kg</t>
  </si>
  <si>
    <t>Nm</t>
  </si>
  <si>
    <t xml:space="preserve">       max. sebesség</t>
  </si>
  <si>
    <t xml:space="preserve">         orsó átmérője</t>
  </si>
  <si>
    <t>orsó m. emelkedése</t>
  </si>
  <si>
    <t xml:space="preserve">           orsó hossza</t>
  </si>
  <si>
    <t>motor fordulatszáma</t>
  </si>
  <si>
    <t xml:space="preserve">        motor inerciája</t>
  </si>
  <si>
    <t xml:space="preserve">    motor nyomatéka</t>
  </si>
  <si>
    <t>:1</t>
  </si>
  <si>
    <t xml:space="preserve">     áttétel aránya</t>
  </si>
  <si>
    <t>nagy kerék</t>
  </si>
  <si>
    <t>inercia kgcm2</t>
  </si>
  <si>
    <t>átmérője mm</t>
  </si>
  <si>
    <t xml:space="preserve">        orsó inerciája</t>
  </si>
  <si>
    <t>opt. nagy kerék átm.</t>
  </si>
  <si>
    <t>összes</t>
  </si>
  <si>
    <t xml:space="preserve">       max. gyorsulás</t>
  </si>
  <si>
    <t>m/s2</t>
  </si>
  <si>
    <t>kis kerék szélessége</t>
  </si>
  <si>
    <t xml:space="preserve">         orsó hatásfoka  (60-95%)</t>
  </si>
  <si>
    <t>mozgó elem tömege</t>
  </si>
  <si>
    <t xml:space="preserve">      szánok súrlódási tényezője</t>
  </si>
  <si>
    <t xml:space="preserve"> (0,02-0,1)  Z tengely estén: (1)</t>
  </si>
  <si>
    <t>%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</si>
  <si>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</si>
  <si>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</si>
  <si>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</si>
  <si>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</si>
  <si>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</si>
  <si>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</si>
  <si>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mozgó tömeg inerciája</t>
  </si>
  <si>
    <t>az orsóra redukálva</t>
  </si>
  <si>
    <t>optimális áttétel arány</t>
  </si>
  <si>
    <t>Csak a zöld mezőket lehet kitölteni, figyelj a mértékegységekre!!!</t>
  </si>
  <si>
    <t>nagy kerék inerciája</t>
  </si>
  <si>
    <t xml:space="preserve">          forgácsoló erő</t>
  </si>
  <si>
    <t xml:space="preserve">    kg/dm3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</si>
  <si>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</si>
  <si>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</si>
  <si>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</si>
  <si>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</si>
  <si>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</si>
  <si>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</si>
  <si>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</si>
  <si>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Direkthajtás esetén a nagy kerék szélessége 0.</t>
  </si>
  <si>
    <t>A kis kerékhez a kuplung adatait kell írni.</t>
  </si>
  <si>
    <t>találhatók a dierkthajtás eredményei.</t>
  </si>
  <si>
    <t>A "Munka2" lapon a szürkével jelölt cellákban</t>
  </si>
  <si>
    <t xml:space="preserve">     200W</t>
  </si>
  <si>
    <t xml:space="preserve">     400W</t>
  </si>
  <si>
    <t>SGM sor.</t>
  </si>
  <si>
    <t xml:space="preserve">     750W</t>
  </si>
  <si>
    <t xml:space="preserve">     100W</t>
  </si>
  <si>
    <t xml:space="preserve">Yaskawa  </t>
  </si>
  <si>
    <t xml:space="preserve">      50W</t>
  </si>
  <si>
    <t>néhány ismert motor    nyomatéka       és        inerciája</t>
  </si>
  <si>
    <t>E240 DC</t>
  </si>
  <si>
    <t xml:space="preserve">      65W</t>
  </si>
  <si>
    <t>AC servok</t>
  </si>
  <si>
    <t>nagy kerék széles…</t>
  </si>
  <si>
    <t>nagy kerék anyaga</t>
  </si>
  <si>
    <t>kis kerék átmérője</t>
  </si>
  <si>
    <t>kis kerék anyaga</t>
  </si>
  <si>
    <t>kis kerék inerciája</t>
  </si>
  <si>
    <t xml:space="preserve">Mavilor AC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</si>
</sst>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5.25"/>
      <name val="Arial"/>
      <family val="0"/>
    </font>
    <font>
      <b/>
      <sz val="14.25"/>
      <name val="Arial"/>
      <family val="0"/>
    </font>
    <font>
      <b/>
      <sz val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2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justify"/>
    </xf>
    <xf numFmtId="0" fontId="0" fillId="5" borderId="0" xfId="0" applyNumberFormat="1" applyFill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3.961263047223777</c:v>
                </c:pt>
                <c:pt idx="1">
                  <c:v>4.19072895067254</c:v>
                </c:pt>
                <c:pt idx="2">
                  <c:v>4.27387910323215</c:v>
                </c:pt>
                <c:pt idx="3">
                  <c:v>4.258087054121929</c:v>
                </c:pt>
                <c:pt idx="4">
                  <c:v>4.179179040619163</c:v>
                </c:pt>
                <c:pt idx="5">
                  <c:v>4.0624586673999765</c:v>
                </c:pt>
                <c:pt idx="6">
                  <c:v>3.9250334470137385</c:v>
                </c:pt>
                <c:pt idx="7">
                  <c:v>3.7781129940015337</c:v>
                </c:pt>
                <c:pt idx="8">
                  <c:v>3.628847302494588</c:v>
                </c:pt>
                <c:pt idx="9">
                  <c:v>3.4816654254301467</c:v>
                </c:pt>
                <c:pt idx="10">
                  <c:v>3.3392039197716135</c:v>
                </c:pt>
                <c:pt idx="11">
                  <c:v>3.202933682505292</c:v>
                </c:pt>
                <c:pt idx="12">
                  <c:v>3.073576771863749</c:v>
                </c:pt>
                <c:pt idx="13">
                  <c:v>2.951381137504759</c:v>
                </c:pt>
                <c:pt idx="14">
                  <c:v>2.836300676770056</c:v>
                </c:pt>
                <c:pt idx="15">
                  <c:v>2.7281127017840845</c:v>
                </c:pt>
                <c:pt idx="16">
                  <c:v>2.626494177524155</c:v>
                </c:pt>
                <c:pt idx="17">
                  <c:v>2.5310708391912757</c:v>
                </c:pt>
                <c:pt idx="18">
                  <c:v>2.4414484788684723</c:v>
                </c:pt>
                <c:pt idx="19">
                  <c:v>2.3572325169802784</c:v>
                </c:pt>
                <c:pt idx="20">
                  <c:v>2.2780398892335887</c:v>
                </c:pt>
                <c:pt idx="21">
                  <c:v>2.2035059105058457</c:v>
                </c:pt>
                <c:pt idx="22">
                  <c:v>2.133287876245298</c:v>
                </c:pt>
                <c:pt idx="23">
                  <c:v>2.067066567485813</c:v>
                </c:pt>
                <c:pt idx="24">
                  <c:v>2.004546432034248</c:v>
                </c:pt>
                <c:pt idx="25">
                  <c:v>1.9454549530035121</c:v>
                </c:pt>
                <c:pt idx="26">
                  <c:v>1.8895415417515837</c:v>
                </c:pt>
                <c:pt idx="27">
                  <c:v>1.8365761760449122</c:v>
                </c:pt>
                <c:pt idx="28">
                  <c:v>1.786347926556849</c:v>
                </c:pt>
                <c:pt idx="29">
                  <c:v>1.7386634628617363</c:v>
                </c:pt>
                <c:pt idx="30">
                  <c:v>1.6933455954117158</c:v>
                </c:pt>
                <c:pt idx="31">
                  <c:v>1.6502318869295098</c:v>
                </c:pt>
                <c:pt idx="32">
                  <c:v>1.6091733514269486</c:v>
                </c:pt>
                <c:pt idx="33">
                  <c:v>1.570033249116778</c:v>
                </c:pt>
                <c:pt idx="34">
                  <c:v>1.5326859791034457</c:v>
                </c:pt>
                <c:pt idx="35">
                  <c:v>1.4970160677518771</c:v>
                </c:pt>
                <c:pt idx="36">
                  <c:v>1.4629172482508634</c:v>
                </c:pt>
                <c:pt idx="37">
                  <c:v>1.4302916255721712</c:v>
                </c:pt>
                <c:pt idx="38">
                  <c:v>1.3990489204123724</c:v>
                </c:pt>
                <c:pt idx="39">
                  <c:v>1.3691057855436108</c:v>
                </c:pt>
                <c:pt idx="40">
                  <c:v>1.3403851881238338</c:v>
                </c:pt>
                <c:pt idx="41">
                  <c:v>1.3128158518132198</c:v>
                </c:pt>
                <c:pt idx="42">
                  <c:v>1.286331752935684</c:v>
                </c:pt>
                <c:pt idx="43">
                  <c:v>1.2608716653623677</c:v>
                </c:pt>
                <c:pt idx="44">
                  <c:v>1.2363787492452682</c:v>
                </c:pt>
                <c:pt idx="45">
                  <c:v>1.2128001791730478</c:v>
                </c:pt>
                <c:pt idx="46">
                  <c:v>1.1900868077450173</c:v>
                </c:pt>
                <c:pt idx="47">
                  <c:v>1.1681928609562633</c:v>
                </c:pt>
                <c:pt idx="48">
                  <c:v>1.1470756621534464</c:v>
                </c:pt>
                <c:pt idx="49">
                  <c:v>1.1266953816558583</c:v>
                </c:pt>
                <c:pt idx="50">
                  <c:v>1.1070148094403263</c:v>
                </c:pt>
                <c:pt idx="51">
                  <c:v>1.0879991485628484</c:v>
                </c:pt>
                <c:pt idx="52">
                  <c:v>1.0696158272363339</c:v>
                </c:pt>
                <c:pt idx="53">
                  <c:v>1.05183432770461</c:v>
                </c:pt>
                <c:pt idx="54">
                  <c:v>1.0346260302502337</c:v>
                </c:pt>
                <c:pt idx="55">
                  <c:v>1.0179640708497395</c:v>
                </c:pt>
              </c:numCache>
            </c:numRef>
          </c:val>
          <c:smooth val="0"/>
        </c:ser>
        <c:axId val="38740070"/>
        <c:axId val="13116311"/>
      </c:lineChart>
      <c:cat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auto val="1"/>
        <c:lblOffset val="100"/>
        <c:tickLblSkip val="5"/>
        <c:tickMarkSkip val="5"/>
        <c:noMultiLvlLbl val="0"/>
      </c:catAx>
      <c:valAx>
        <c:axId val="131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m/s2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40070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133350</xdr:rowOff>
    </xdr:from>
    <xdr:to>
      <xdr:col>8</xdr:col>
      <xdr:colOff>0</xdr:colOff>
      <xdr:row>13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81050" y="1914525"/>
          <a:ext cx="4095750" cy="209550"/>
        </a:xfrm>
        <a:prstGeom prst="rect">
          <a:avLst/>
        </a:prstGeom>
        <a:solidFill>
          <a:srgbClr val="6666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142875</xdr:rowOff>
    </xdr:from>
    <xdr:to>
      <xdr:col>8</xdr:col>
      <xdr:colOff>238125</xdr:colOff>
      <xdr:row>15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867275" y="1600200"/>
          <a:ext cx="247650" cy="8477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600075</xdr:colOff>
      <xdr:row>18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5486400" y="2590800"/>
          <a:ext cx="1209675" cy="4762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152400</xdr:rowOff>
    </xdr:from>
    <xdr:to>
      <xdr:col>5</xdr:col>
      <xdr:colOff>0</xdr:colOff>
      <xdr:row>13</xdr:row>
      <xdr:rowOff>9525</xdr:rowOff>
    </xdr:to>
    <xdr:sp>
      <xdr:nvSpPr>
        <xdr:cNvPr id="4" name="Rectangle 8"/>
        <xdr:cNvSpPr>
          <a:spLocks/>
        </xdr:cNvSpPr>
      </xdr:nvSpPr>
      <xdr:spPr>
        <a:xfrm>
          <a:off x="2447925" y="1447800"/>
          <a:ext cx="600075" cy="666750"/>
        </a:xfrm>
        <a:prstGeom prst="rect">
          <a:avLst/>
        </a:prstGeom>
        <a:solidFill>
          <a:srgbClr val="0000FF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152400</xdr:rowOff>
    </xdr:from>
    <xdr:to>
      <xdr:col>12</xdr:col>
      <xdr:colOff>600075</xdr:colOff>
      <xdr:row>54</xdr:row>
      <xdr:rowOff>133350</xdr:rowOff>
    </xdr:to>
    <xdr:graphicFrame>
      <xdr:nvGraphicFramePr>
        <xdr:cNvPr id="5" name="Chart 26"/>
        <xdr:cNvGraphicFramePr/>
      </xdr:nvGraphicFramePr>
      <xdr:xfrm>
        <a:off x="638175" y="4848225"/>
        <a:ext cx="72771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247650</xdr:colOff>
      <xdr:row>19</xdr:row>
      <xdr:rowOff>9525</xdr:rowOff>
    </xdr:to>
    <xdr:sp>
      <xdr:nvSpPr>
        <xdr:cNvPr id="6" name="Rectangle 27"/>
        <xdr:cNvSpPr>
          <a:spLocks/>
        </xdr:cNvSpPr>
      </xdr:nvSpPr>
      <xdr:spPr>
        <a:xfrm>
          <a:off x="4886325" y="2590800"/>
          <a:ext cx="238125" cy="4953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57150</xdr:rowOff>
    </xdr:from>
    <xdr:to>
      <xdr:col>8</xdr:col>
      <xdr:colOff>590550</xdr:colOff>
      <xdr:row>17</xdr:row>
      <xdr:rowOff>133350</xdr:rowOff>
    </xdr:to>
    <xdr:sp>
      <xdr:nvSpPr>
        <xdr:cNvPr id="7" name="Rectangle 28"/>
        <xdr:cNvSpPr>
          <a:spLocks/>
        </xdr:cNvSpPr>
      </xdr:nvSpPr>
      <xdr:spPr>
        <a:xfrm>
          <a:off x="5133975" y="2809875"/>
          <a:ext cx="333375" cy="762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I25" sqref="I25"/>
    </sheetView>
  </sheetViews>
  <sheetFormatPr defaultColWidth="9.140625" defaultRowHeight="12.75"/>
  <sheetData>
    <row r="1" spans="1:15" ht="12.75">
      <c r="A1" s="31" t="s">
        <v>37</v>
      </c>
      <c r="B1" s="31"/>
      <c r="C1" s="31"/>
      <c r="D1" s="31"/>
      <c r="E1" s="31"/>
      <c r="F1" s="31"/>
      <c r="G1" s="32"/>
      <c r="K1" s="18" t="s">
        <v>48</v>
      </c>
      <c r="L1" s="18"/>
      <c r="M1" s="18"/>
      <c r="N1" s="18"/>
      <c r="O1" s="18"/>
    </row>
    <row r="2" spans="11:15" ht="12.75">
      <c r="K2" s="18" t="s">
        <v>49</v>
      </c>
      <c r="L2" s="18"/>
      <c r="M2" s="18"/>
      <c r="N2" s="18"/>
      <c r="O2" s="18"/>
    </row>
    <row r="3" spans="7:15" ht="12.75">
      <c r="G3" t="s">
        <v>18</v>
      </c>
      <c r="I3" s="16">
        <f>VLOOKUP(MAX(Munka2!A5:A60),Munka2!A5:K60,9,FALSE)</f>
        <v>14</v>
      </c>
      <c r="J3" t="s">
        <v>1</v>
      </c>
      <c r="K3" s="18" t="s">
        <v>51</v>
      </c>
      <c r="L3" s="18"/>
      <c r="M3" s="18"/>
      <c r="N3" s="18"/>
      <c r="O3" s="18"/>
    </row>
    <row r="4" spans="3:15" ht="12.75">
      <c r="C4" t="s">
        <v>34</v>
      </c>
      <c r="K4" s="18" t="s">
        <v>50</v>
      </c>
      <c r="L4" s="18"/>
      <c r="M4" s="18"/>
      <c r="N4" s="18"/>
      <c r="O4" s="18"/>
    </row>
    <row r="5" spans="3:10" ht="12.75">
      <c r="C5" t="s">
        <v>35</v>
      </c>
      <c r="E5" s="16">
        <f>((ho*0.1)/6.28)^2*m</f>
        <v>0.04056959714390036</v>
      </c>
      <c r="F5" t="s">
        <v>2</v>
      </c>
      <c r="G5" t="s">
        <v>63</v>
      </c>
      <c r="I5" s="6">
        <v>0</v>
      </c>
      <c r="J5" t="s">
        <v>1</v>
      </c>
    </row>
    <row r="7" spans="3:12" ht="12.75">
      <c r="C7" t="s">
        <v>17</v>
      </c>
      <c r="E7" s="16">
        <f>((Do*0.1)^4*3.14*7.8*0.001*lo*0.1)/32</f>
        <v>0.14701323000000008</v>
      </c>
      <c r="F7" t="s">
        <v>2</v>
      </c>
      <c r="G7" t="s">
        <v>64</v>
      </c>
      <c r="I7" s="6" t="s">
        <v>44</v>
      </c>
      <c r="J7" t="s">
        <v>40</v>
      </c>
      <c r="K7" s="27">
        <f>IF(I7="acél  (7,8)",7.8,IF(I7="Alu    (2,7)",2.7))</f>
        <v>2.7</v>
      </c>
      <c r="L7" s="27" t="s">
        <v>44</v>
      </c>
    </row>
    <row r="8" ht="12.75">
      <c r="L8" s="27" t="s">
        <v>45</v>
      </c>
    </row>
    <row r="9" spans="1:10" ht="12.75">
      <c r="A9" t="s">
        <v>5</v>
      </c>
      <c r="C9" s="16">
        <f>VLOOKUP(MAX(Munka2!A5:A60),Munka2!A5:K60,3,FALSE)</f>
        <v>8571.428571428572</v>
      </c>
      <c r="D9" t="s">
        <v>30</v>
      </c>
      <c r="G9" t="s">
        <v>38</v>
      </c>
      <c r="I9" s="16">
        <f>VLOOKUP(MAX(Munka2!A5:A60),Munka2!A5:K60,11,FALSE)</f>
        <v>0</v>
      </c>
      <c r="J9" t="s">
        <v>2</v>
      </c>
    </row>
    <row r="11" spans="1:4" ht="12.75">
      <c r="A11" t="s">
        <v>20</v>
      </c>
      <c r="C11" s="16">
        <f>MAX(Munka2!A5:A60)</f>
        <v>4.27387910323215</v>
      </c>
      <c r="D11" t="s">
        <v>21</v>
      </c>
    </row>
    <row r="14" ht="12.75">
      <c r="J14" t="s">
        <v>36</v>
      </c>
    </row>
    <row r="15" spans="3:11" ht="12.75">
      <c r="C15" t="s">
        <v>39</v>
      </c>
      <c r="E15" s="6">
        <v>20</v>
      </c>
      <c r="F15" t="s">
        <v>0</v>
      </c>
      <c r="J15" s="16">
        <f>VLOOKUP(MAX(Munka2!A5:A60),Munka2!A5:K60,7,FALSE)</f>
        <v>0.7</v>
      </c>
      <c r="K15" s="16" t="s">
        <v>12</v>
      </c>
    </row>
    <row r="16" spans="7:15" ht="12.75">
      <c r="G16" s="14"/>
      <c r="H16" s="14"/>
      <c r="L16" t="s">
        <v>9</v>
      </c>
      <c r="N16" s="6">
        <v>1500</v>
      </c>
      <c r="O16" t="s">
        <v>29</v>
      </c>
    </row>
    <row r="17" spans="3:6" ht="12.75">
      <c r="C17" t="s">
        <v>24</v>
      </c>
      <c r="E17" s="6">
        <v>10</v>
      </c>
      <c r="F17" t="s">
        <v>3</v>
      </c>
    </row>
    <row r="18" spans="12:15" ht="12.75">
      <c r="L18" t="s">
        <v>11</v>
      </c>
      <c r="N18" s="6">
        <v>0.4</v>
      </c>
      <c r="O18" t="s">
        <v>4</v>
      </c>
    </row>
    <row r="19" spans="3:6" ht="12.75">
      <c r="C19" t="s">
        <v>6</v>
      </c>
      <c r="E19" s="6">
        <v>14</v>
      </c>
      <c r="F19" t="s">
        <v>1</v>
      </c>
    </row>
    <row r="20" spans="12:15" ht="12.75">
      <c r="L20" t="s">
        <v>10</v>
      </c>
      <c r="N20" s="6">
        <v>0.4</v>
      </c>
      <c r="O20" t="s">
        <v>2</v>
      </c>
    </row>
    <row r="21" spans="3:10" ht="12.75">
      <c r="C21" t="s">
        <v>8</v>
      </c>
      <c r="E21" s="6">
        <v>500</v>
      </c>
      <c r="F21" t="s">
        <v>1</v>
      </c>
      <c r="G21" t="s">
        <v>65</v>
      </c>
      <c r="I21" s="6">
        <v>20</v>
      </c>
      <c r="J21" t="s">
        <v>1</v>
      </c>
    </row>
    <row r="22" spans="12:16" ht="12.75">
      <c r="L22" s="19" t="s">
        <v>59</v>
      </c>
      <c r="M22" s="19"/>
      <c r="N22" s="19"/>
      <c r="O22" s="19"/>
      <c r="P22" s="19"/>
    </row>
    <row r="23" spans="3:17" ht="12.75">
      <c r="C23" t="s">
        <v>7</v>
      </c>
      <c r="E23" s="6">
        <v>4</v>
      </c>
      <c r="F23" t="s">
        <v>1</v>
      </c>
      <c r="G23" t="s">
        <v>22</v>
      </c>
      <c r="I23" s="6">
        <v>20</v>
      </c>
      <c r="J23" t="s">
        <v>1</v>
      </c>
      <c r="L23" t="s">
        <v>60</v>
      </c>
      <c r="M23" t="s">
        <v>61</v>
      </c>
      <c r="N23">
        <v>0.205</v>
      </c>
      <c r="O23" t="s">
        <v>4</v>
      </c>
      <c r="P23">
        <v>0.268</v>
      </c>
      <c r="Q23" t="s">
        <v>2</v>
      </c>
    </row>
    <row r="24" spans="12:17" ht="12.75">
      <c r="L24" t="s">
        <v>68</v>
      </c>
      <c r="M24" t="s">
        <v>52</v>
      </c>
      <c r="N24">
        <v>0.68</v>
      </c>
      <c r="O24" t="s">
        <v>4</v>
      </c>
      <c r="P24">
        <v>0.15</v>
      </c>
      <c r="Q24" t="s">
        <v>2</v>
      </c>
    </row>
    <row r="25" spans="2:17" ht="12.75">
      <c r="B25" t="s">
        <v>23</v>
      </c>
      <c r="E25" s="13">
        <v>80</v>
      </c>
      <c r="F25" t="s">
        <v>27</v>
      </c>
      <c r="G25" t="s">
        <v>66</v>
      </c>
      <c r="I25" s="6" t="s">
        <v>44</v>
      </c>
      <c r="J25" t="s">
        <v>40</v>
      </c>
      <c r="K25" s="27">
        <f>IF(I25="acél  (7,8)",7.8,IF(I25="Alu    (2,7)",2.7))</f>
        <v>2.7</v>
      </c>
      <c r="L25" t="s">
        <v>57</v>
      </c>
      <c r="M25" t="s">
        <v>58</v>
      </c>
      <c r="N25">
        <v>0.159</v>
      </c>
      <c r="O25" t="s">
        <v>4</v>
      </c>
      <c r="P25">
        <v>0.026</v>
      </c>
      <c r="Q25" t="s">
        <v>2</v>
      </c>
    </row>
    <row r="26" spans="12:17" ht="12.75">
      <c r="L26" t="s">
        <v>54</v>
      </c>
      <c r="M26" t="s">
        <v>56</v>
      </c>
      <c r="N26">
        <v>0.318</v>
      </c>
      <c r="O26" t="s">
        <v>4</v>
      </c>
      <c r="P26">
        <v>0.04</v>
      </c>
      <c r="Q26" t="s">
        <v>2</v>
      </c>
    </row>
    <row r="27" spans="2:17" ht="12.75">
      <c r="B27" t="s">
        <v>25</v>
      </c>
      <c r="E27" s="6">
        <v>0.05</v>
      </c>
      <c r="G27" t="s">
        <v>67</v>
      </c>
      <c r="I27" s="16">
        <f>((Dkk*0.1)^4*3.14*rokk*0.001*lkk*0.1)/32</f>
        <v>0.008478000000000001</v>
      </c>
      <c r="J27" t="s">
        <v>2</v>
      </c>
      <c r="L27" t="s">
        <v>62</v>
      </c>
      <c r="M27" t="s">
        <v>52</v>
      </c>
      <c r="N27">
        <v>0.637</v>
      </c>
      <c r="O27" t="s">
        <v>4</v>
      </c>
      <c r="P27">
        <v>0.123</v>
      </c>
      <c r="Q27" t="s">
        <v>2</v>
      </c>
    </row>
    <row r="28" spans="2:17" ht="12.75">
      <c r="B28" t="s">
        <v>26</v>
      </c>
      <c r="M28" t="s">
        <v>53</v>
      </c>
      <c r="N28">
        <v>1.27</v>
      </c>
      <c r="O28" t="s">
        <v>4</v>
      </c>
      <c r="P28">
        <v>0.191</v>
      </c>
      <c r="Q28" t="s">
        <v>2</v>
      </c>
    </row>
    <row r="29" spans="13:17" ht="12.75">
      <c r="M29" t="s">
        <v>55</v>
      </c>
      <c r="N29">
        <v>2.39</v>
      </c>
      <c r="O29" t="s">
        <v>4</v>
      </c>
      <c r="P29">
        <v>0.671</v>
      </c>
      <c r="Q29" t="s">
        <v>2</v>
      </c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4"/>
    </row>
    <row r="48" ht="12.75">
      <c r="G48" s="3"/>
    </row>
    <row r="56" ht="12.75">
      <c r="N56" s="19"/>
    </row>
    <row r="57" ht="12.75">
      <c r="N57" s="19"/>
    </row>
    <row r="58" ht="12.75">
      <c r="N58" s="19"/>
    </row>
  </sheetData>
  <sheetProtection password="C798" sheet="1" objects="1" scenarios="1" selectLockedCells="1"/>
  <dataValidations count="1">
    <dataValidation type="list" allowBlank="1" showInputMessage="1" showErrorMessage="1" sqref="I7 I25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s="19"/>
      <c r="B1" s="19"/>
      <c r="E1" s="19"/>
      <c r="F1" s="19"/>
      <c r="G1" s="19"/>
      <c r="H1" s="19"/>
      <c r="I1" s="20"/>
      <c r="J1" s="19"/>
      <c r="K1" s="19"/>
      <c r="L1" s="19"/>
      <c r="M1" s="19" t="s">
        <v>28</v>
      </c>
      <c r="N1" s="19"/>
      <c r="O1" s="19" t="s">
        <v>41</v>
      </c>
    </row>
    <row r="2" spans="1:15" ht="12.75">
      <c r="A2" s="19"/>
      <c r="B2" s="19"/>
      <c r="C2" s="19" t="s">
        <v>46</v>
      </c>
      <c r="E2" s="19" t="s">
        <v>19</v>
      </c>
      <c r="F2" s="19"/>
      <c r="G2" s="19"/>
      <c r="H2" s="19"/>
      <c r="I2" s="19" t="s">
        <v>14</v>
      </c>
      <c r="J2" s="19"/>
      <c r="K2" s="19" t="s">
        <v>14</v>
      </c>
      <c r="L2" s="19"/>
      <c r="M2" s="19" t="s">
        <v>33</v>
      </c>
      <c r="N2" s="19"/>
      <c r="O2" s="19" t="s">
        <v>42</v>
      </c>
    </row>
    <row r="3" spans="1:15" ht="12.75">
      <c r="A3" s="19" t="s">
        <v>31</v>
      </c>
      <c r="B3" s="19"/>
      <c r="C3" s="19" t="s">
        <v>47</v>
      </c>
      <c r="E3" s="19" t="s">
        <v>15</v>
      </c>
      <c r="F3" s="19"/>
      <c r="G3" s="19" t="s">
        <v>13</v>
      </c>
      <c r="H3" s="19"/>
      <c r="I3" s="19" t="s">
        <v>16</v>
      </c>
      <c r="J3" s="19"/>
      <c r="K3" s="21" t="s">
        <v>15</v>
      </c>
      <c r="L3" s="19"/>
      <c r="M3" s="19" t="s">
        <v>32</v>
      </c>
      <c r="N3" s="19"/>
      <c r="O3" s="19" t="s">
        <v>43</v>
      </c>
    </row>
    <row r="4" spans="6:8" ht="12.75">
      <c r="F4" s="15"/>
      <c r="H4" s="7"/>
    </row>
    <row r="5" spans="1:15" ht="12.75">
      <c r="A5">
        <f aca="true" t="shared" si="0" ref="A5:A36">(O5*ho*0.001)/(E5*0.0001*6.28*G5)</f>
        <v>3.961263047223777</v>
      </c>
      <c r="C5">
        <f aca="true" t="shared" si="1" ref="C5:C36">(nm*ho)/G5</f>
        <v>12000</v>
      </c>
      <c r="E5" s="5">
        <f aca="true" t="shared" si="2" ref="E5:E36">(Jasztal+Jorsó+K5)/(G5^2)+Jkk+Jm</f>
        <v>1.1588093085756017</v>
      </c>
      <c r="F5" s="15"/>
      <c r="G5" s="2">
        <v>0.5</v>
      </c>
      <c r="H5" s="1" t="s">
        <v>12</v>
      </c>
      <c r="I5" s="12">
        <f aca="true" t="shared" si="3" ref="I5:I36">G5*Dkk</f>
        <v>10</v>
      </c>
      <c r="K5" s="9">
        <f aca="true" t="shared" si="4" ref="K5:K36">((I5*0.1)^4*3.14*ronk*0.001*lnk*0.1)/32</f>
        <v>0</v>
      </c>
      <c r="M5" s="17">
        <f aca="true" t="shared" si="5" ref="M5:M36">(((mű*9.81*m)+F)*ho*0.001)/(éta*0.01*6.28*G5)</f>
        <v>0.039657643312101906</v>
      </c>
      <c r="O5" s="17">
        <f aca="true" t="shared" si="6" ref="O5:O36">Mm-M5</f>
        <v>0.3603423566878981</v>
      </c>
    </row>
    <row r="6" spans="1:15" ht="12.75">
      <c r="A6">
        <f t="shared" si="0"/>
        <v>4.19072895067254</v>
      </c>
      <c r="C6">
        <f t="shared" si="1"/>
        <v>10000</v>
      </c>
      <c r="E6" s="5">
        <f t="shared" si="2"/>
        <v>0.9295414087330568</v>
      </c>
      <c r="F6" s="15"/>
      <c r="G6" s="2">
        <f aca="true" t="shared" si="7" ref="G6:G37">G5+0.1</f>
        <v>0.6</v>
      </c>
      <c r="H6" s="1" t="s">
        <v>12</v>
      </c>
      <c r="I6" s="12">
        <f t="shared" si="3"/>
        <v>12</v>
      </c>
      <c r="K6" s="10">
        <f t="shared" si="4"/>
        <v>0</v>
      </c>
      <c r="M6" s="17">
        <f t="shared" si="5"/>
        <v>0.033048036093418255</v>
      </c>
      <c r="O6" s="17">
        <f t="shared" si="6"/>
        <v>0.36695196390658175</v>
      </c>
    </row>
    <row r="7" spans="1:15" ht="12.75">
      <c r="A7">
        <f t="shared" si="0"/>
        <v>4.27387910323215</v>
      </c>
      <c r="C7">
        <f t="shared" si="1"/>
        <v>8571.428571428572</v>
      </c>
      <c r="E7" s="5">
        <f t="shared" si="2"/>
        <v>0.7913000962120418</v>
      </c>
      <c r="F7" s="15"/>
      <c r="G7" s="2">
        <f t="shared" si="7"/>
        <v>0.7</v>
      </c>
      <c r="H7" s="1" t="s">
        <v>12</v>
      </c>
      <c r="I7" s="12">
        <f t="shared" si="3"/>
        <v>14</v>
      </c>
      <c r="K7" s="10">
        <f t="shared" si="4"/>
        <v>0</v>
      </c>
      <c r="M7" s="17">
        <f t="shared" si="5"/>
        <v>0.02832688808007279</v>
      </c>
      <c r="O7" s="17">
        <f t="shared" si="6"/>
        <v>0.37167311191992725</v>
      </c>
    </row>
    <row r="8" spans="1:15" ht="12.75">
      <c r="A8">
        <f t="shared" si="0"/>
        <v>4.258087054121929</v>
      </c>
      <c r="C8">
        <f t="shared" si="1"/>
        <v>7500.000000000001</v>
      </c>
      <c r="E8" s="5">
        <f t="shared" si="2"/>
        <v>0.7015761674123445</v>
      </c>
      <c r="F8" s="15"/>
      <c r="G8" s="2">
        <f t="shared" si="7"/>
        <v>0.7999999999999999</v>
      </c>
      <c r="H8" s="1" t="s">
        <v>12</v>
      </c>
      <c r="I8" s="12">
        <f t="shared" si="3"/>
        <v>15.999999999999998</v>
      </c>
      <c r="K8" s="10">
        <f t="shared" si="4"/>
        <v>0</v>
      </c>
      <c r="M8" s="17">
        <f t="shared" si="5"/>
        <v>0.02478602707006369</v>
      </c>
      <c r="O8" s="17">
        <f t="shared" si="6"/>
        <v>0.37521397292993636</v>
      </c>
    </row>
    <row r="9" spans="1:15" ht="12.75">
      <c r="A9">
        <f t="shared" si="0"/>
        <v>4.179179040619163</v>
      </c>
      <c r="C9">
        <f t="shared" si="1"/>
        <v>6666.666666666667</v>
      </c>
      <c r="E9" s="5">
        <f t="shared" si="2"/>
        <v>0.640061737214692</v>
      </c>
      <c r="F9" s="15"/>
      <c r="G9" s="2">
        <f t="shared" si="7"/>
        <v>0.8999999999999999</v>
      </c>
      <c r="H9" s="1" t="s">
        <v>12</v>
      </c>
      <c r="I9" s="12">
        <f t="shared" si="3"/>
        <v>18</v>
      </c>
      <c r="K9" s="10">
        <f t="shared" si="4"/>
        <v>0</v>
      </c>
      <c r="M9" s="17">
        <f t="shared" si="5"/>
        <v>0.02203202406227884</v>
      </c>
      <c r="O9" s="17">
        <f t="shared" si="6"/>
        <v>0.3779679759377212</v>
      </c>
    </row>
    <row r="10" spans="1:15" ht="12.75">
      <c r="A10" s="22">
        <f t="shared" si="0"/>
        <v>4.0624586673999765</v>
      </c>
      <c r="B10" s="28"/>
      <c r="C10" s="22">
        <f t="shared" si="1"/>
        <v>6000.000000000001</v>
      </c>
      <c r="E10" s="23">
        <f t="shared" si="2"/>
        <v>0.5960608271439005</v>
      </c>
      <c r="F10" s="29"/>
      <c r="G10" s="24">
        <f t="shared" si="7"/>
        <v>0.9999999999999999</v>
      </c>
      <c r="H10" s="25" t="s">
        <v>12</v>
      </c>
      <c r="I10" s="12">
        <f t="shared" si="3"/>
        <v>19.999999999999996</v>
      </c>
      <c r="J10" s="28"/>
      <c r="K10" s="30">
        <f t="shared" si="4"/>
        <v>0</v>
      </c>
      <c r="L10" s="28"/>
      <c r="M10" s="26">
        <f t="shared" si="5"/>
        <v>0.019828821656050957</v>
      </c>
      <c r="N10" s="28"/>
      <c r="O10" s="26">
        <f t="shared" si="6"/>
        <v>0.3801711783439491</v>
      </c>
    </row>
    <row r="11" spans="1:15" ht="12.75">
      <c r="A11">
        <f t="shared" si="0"/>
        <v>3.9250334470137385</v>
      </c>
      <c r="C11">
        <f t="shared" si="1"/>
        <v>5454.545454545455</v>
      </c>
      <c r="E11" s="5">
        <f t="shared" si="2"/>
        <v>0.5635051298709922</v>
      </c>
      <c r="F11" s="15"/>
      <c r="G11" s="2">
        <f t="shared" si="7"/>
        <v>1.0999999999999999</v>
      </c>
      <c r="H11" s="1" t="s">
        <v>12</v>
      </c>
      <c r="I11" s="12">
        <f t="shared" si="3"/>
        <v>21.999999999999996</v>
      </c>
      <c r="K11" s="10">
        <f t="shared" si="4"/>
        <v>0</v>
      </c>
      <c r="M11" s="17">
        <f t="shared" si="5"/>
        <v>0.018026201505500866</v>
      </c>
      <c r="O11" s="17">
        <f t="shared" si="6"/>
        <v>0.38197379849449914</v>
      </c>
    </row>
    <row r="12" spans="1:15" ht="12.75">
      <c r="A12">
        <f t="shared" si="0"/>
        <v>3.7781129940015337</v>
      </c>
      <c r="C12">
        <f t="shared" si="1"/>
        <v>5000</v>
      </c>
      <c r="E12" s="5">
        <f t="shared" si="2"/>
        <v>0.5387438521832643</v>
      </c>
      <c r="F12" s="15"/>
      <c r="G12" s="2">
        <f t="shared" si="7"/>
        <v>1.2</v>
      </c>
      <c r="H12" s="1" t="s">
        <v>12</v>
      </c>
      <c r="I12" s="12">
        <f t="shared" si="3"/>
        <v>24</v>
      </c>
      <c r="K12" s="10">
        <f t="shared" si="4"/>
        <v>0</v>
      </c>
      <c r="M12" s="17">
        <f t="shared" si="5"/>
        <v>0.016524018046709128</v>
      </c>
      <c r="O12" s="17">
        <f t="shared" si="6"/>
        <v>0.3834759819532909</v>
      </c>
    </row>
    <row r="13" spans="1:15" ht="12.75">
      <c r="A13">
        <f t="shared" si="0"/>
        <v>3.628847302494588</v>
      </c>
      <c r="C13">
        <f t="shared" si="1"/>
        <v>4615.384615384615</v>
      </c>
      <c r="E13" s="5">
        <f t="shared" si="2"/>
        <v>0.5194737557064499</v>
      </c>
      <c r="F13" s="15"/>
      <c r="G13" s="2">
        <f t="shared" si="7"/>
        <v>1.3</v>
      </c>
      <c r="H13" s="1" t="s">
        <v>12</v>
      </c>
      <c r="I13" s="12">
        <f t="shared" si="3"/>
        <v>26</v>
      </c>
      <c r="K13" s="10">
        <f t="shared" si="4"/>
        <v>0</v>
      </c>
      <c r="M13" s="17">
        <f t="shared" si="5"/>
        <v>0.015252939735423809</v>
      </c>
      <c r="O13" s="17">
        <f t="shared" si="6"/>
        <v>0.3847470602645762</v>
      </c>
    </row>
    <row r="14" spans="1:15" ht="12.75">
      <c r="A14">
        <f t="shared" si="0"/>
        <v>3.4816654254301467</v>
      </c>
      <c r="C14">
        <f t="shared" si="1"/>
        <v>4285.714285714285</v>
      </c>
      <c r="E14" s="5">
        <f t="shared" si="2"/>
        <v>0.5041835240530105</v>
      </c>
      <c r="F14" s="15"/>
      <c r="G14" s="2">
        <f t="shared" si="7"/>
        <v>1.4000000000000001</v>
      </c>
      <c r="H14" s="1" t="s">
        <v>12</v>
      </c>
      <c r="I14" s="12">
        <f t="shared" si="3"/>
        <v>28.000000000000004</v>
      </c>
      <c r="K14" s="10">
        <f t="shared" si="4"/>
        <v>0</v>
      </c>
      <c r="M14" s="17">
        <f t="shared" si="5"/>
        <v>0.014163444040036393</v>
      </c>
      <c r="O14" s="17">
        <f t="shared" si="6"/>
        <v>0.38583655595996363</v>
      </c>
    </row>
    <row r="15" spans="1:15" ht="12.75">
      <c r="A15">
        <f t="shared" si="0"/>
        <v>3.3392039197716135</v>
      </c>
      <c r="C15">
        <f t="shared" si="1"/>
        <v>3999.9999999999995</v>
      </c>
      <c r="E15" s="5">
        <f t="shared" si="2"/>
        <v>0.49184814539728905</v>
      </c>
      <c r="F15" s="15"/>
      <c r="G15" s="2">
        <f t="shared" si="7"/>
        <v>1.5000000000000002</v>
      </c>
      <c r="H15" s="1" t="s">
        <v>12</v>
      </c>
      <c r="I15" s="12">
        <f t="shared" si="3"/>
        <v>30.000000000000004</v>
      </c>
      <c r="K15" s="10">
        <f t="shared" si="4"/>
        <v>0</v>
      </c>
      <c r="M15" s="17">
        <f t="shared" si="5"/>
        <v>0.0132192144373673</v>
      </c>
      <c r="O15" s="17">
        <f t="shared" si="6"/>
        <v>0.38678078556263273</v>
      </c>
    </row>
    <row r="16" spans="1:15" ht="12.75">
      <c r="A16">
        <f t="shared" si="0"/>
        <v>3.202933682505292</v>
      </c>
      <c r="C16">
        <f t="shared" si="1"/>
        <v>3749.999999999999</v>
      </c>
      <c r="E16" s="5">
        <f t="shared" si="2"/>
        <v>0.48175254185308614</v>
      </c>
      <c r="F16" s="15"/>
      <c r="G16" s="2">
        <f t="shared" si="7"/>
        <v>1.6000000000000003</v>
      </c>
      <c r="H16" s="1" t="s">
        <v>12</v>
      </c>
      <c r="I16" s="12">
        <f t="shared" si="3"/>
        <v>32.00000000000001</v>
      </c>
      <c r="K16" s="10">
        <f t="shared" si="4"/>
        <v>0</v>
      </c>
      <c r="M16" s="17">
        <f t="shared" si="5"/>
        <v>0.012393013535031843</v>
      </c>
      <c r="O16" s="17">
        <f t="shared" si="6"/>
        <v>0.38760698646496816</v>
      </c>
    </row>
    <row r="17" spans="1:15" ht="12.75">
      <c r="A17">
        <f t="shared" si="0"/>
        <v>3.073576771863749</v>
      </c>
      <c r="C17">
        <f t="shared" si="1"/>
        <v>3529.4117647058815</v>
      </c>
      <c r="E17" s="5">
        <f t="shared" si="2"/>
        <v>0.47338555264494825</v>
      </c>
      <c r="F17" s="15"/>
      <c r="G17" s="2">
        <f t="shared" si="7"/>
        <v>1.7000000000000004</v>
      </c>
      <c r="H17" s="1" t="s">
        <v>12</v>
      </c>
      <c r="I17" s="12">
        <f t="shared" si="3"/>
        <v>34.00000000000001</v>
      </c>
      <c r="K17" s="10">
        <f t="shared" si="4"/>
        <v>0</v>
      </c>
      <c r="M17" s="17">
        <f t="shared" si="5"/>
        <v>0.011664012738853497</v>
      </c>
      <c r="O17" s="17">
        <f t="shared" si="6"/>
        <v>0.38833598726114654</v>
      </c>
    </row>
    <row r="18" spans="1:15" ht="12.75">
      <c r="A18">
        <f t="shared" si="0"/>
        <v>2.951381137504759</v>
      </c>
      <c r="C18">
        <f t="shared" si="1"/>
        <v>3333.3333333333326</v>
      </c>
      <c r="E18" s="5">
        <f t="shared" si="2"/>
        <v>0.46637393430367297</v>
      </c>
      <c r="F18" s="15"/>
      <c r="G18" s="2">
        <f t="shared" si="7"/>
        <v>1.8000000000000005</v>
      </c>
      <c r="H18" s="1" t="s">
        <v>12</v>
      </c>
      <c r="I18" s="12">
        <f t="shared" si="3"/>
        <v>36.00000000000001</v>
      </c>
      <c r="K18" s="10">
        <f t="shared" si="4"/>
        <v>0</v>
      </c>
      <c r="M18" s="17">
        <f t="shared" si="5"/>
        <v>0.011016012031139414</v>
      </c>
      <c r="O18" s="17">
        <f t="shared" si="6"/>
        <v>0.38898398796886063</v>
      </c>
    </row>
    <row r="19" spans="1:15" ht="12.75">
      <c r="A19">
        <f t="shared" si="0"/>
        <v>2.836300676770056</v>
      </c>
      <c r="C19">
        <f t="shared" si="1"/>
        <v>3157.8947368421045</v>
      </c>
      <c r="E19" s="5">
        <f t="shared" si="2"/>
        <v>0.46044000197891977</v>
      </c>
      <c r="F19" s="15"/>
      <c r="G19" s="2">
        <f t="shared" si="7"/>
        <v>1.9000000000000006</v>
      </c>
      <c r="H19" s="1" t="s">
        <v>12</v>
      </c>
      <c r="I19" s="12">
        <f t="shared" si="3"/>
        <v>38.000000000000014</v>
      </c>
      <c r="K19" s="10">
        <f t="shared" si="4"/>
        <v>0</v>
      </c>
      <c r="M19" s="17">
        <f t="shared" si="5"/>
        <v>0.01043622192423734</v>
      </c>
      <c r="O19" s="17">
        <f t="shared" si="6"/>
        <v>0.3895637780757627</v>
      </c>
    </row>
    <row r="20" spans="1:15" ht="12.75">
      <c r="A20">
        <f t="shared" si="0"/>
        <v>2.7281127017840845</v>
      </c>
      <c r="C20">
        <f t="shared" si="1"/>
        <v>2999.9999999999995</v>
      </c>
      <c r="E20" s="5">
        <f t="shared" si="2"/>
        <v>0.4553737067859751</v>
      </c>
      <c r="F20" s="15"/>
      <c r="G20" s="2">
        <f t="shared" si="7"/>
        <v>2.0000000000000004</v>
      </c>
      <c r="H20" s="1" t="s">
        <v>12</v>
      </c>
      <c r="I20" s="12">
        <f t="shared" si="3"/>
        <v>40.00000000000001</v>
      </c>
      <c r="K20" s="10">
        <f t="shared" si="4"/>
        <v>0</v>
      </c>
      <c r="M20" s="17">
        <f t="shared" si="5"/>
        <v>0.009914410828025475</v>
      </c>
      <c r="O20" s="17">
        <f t="shared" si="6"/>
        <v>0.39008558917197456</v>
      </c>
    </row>
    <row r="21" spans="1:15" ht="12.75">
      <c r="A21">
        <f t="shared" si="0"/>
        <v>2.626494177524155</v>
      </c>
      <c r="C21">
        <f t="shared" si="1"/>
        <v>2857.1428571428564</v>
      </c>
      <c r="E21" s="5">
        <f t="shared" si="2"/>
        <v>0.45101378846800466</v>
      </c>
      <c r="F21" s="15"/>
      <c r="G21" s="2">
        <f t="shared" si="7"/>
        <v>2.1000000000000005</v>
      </c>
      <c r="H21" s="1" t="s">
        <v>12</v>
      </c>
      <c r="I21" s="12">
        <f t="shared" si="3"/>
        <v>42.000000000000014</v>
      </c>
      <c r="K21" s="10">
        <f t="shared" si="4"/>
        <v>0</v>
      </c>
      <c r="M21" s="17">
        <f t="shared" si="5"/>
        <v>0.009442296026690927</v>
      </c>
      <c r="O21" s="17">
        <f t="shared" si="6"/>
        <v>0.3905577039733091</v>
      </c>
    </row>
    <row r="22" spans="1:15" ht="12.75">
      <c r="A22">
        <f t="shared" si="0"/>
        <v>2.5310708391912757</v>
      </c>
      <c r="C22">
        <f t="shared" si="1"/>
        <v>2727.2727272727266</v>
      </c>
      <c r="E22" s="5">
        <f t="shared" si="2"/>
        <v>0.44723478246774806</v>
      </c>
      <c r="F22" s="15"/>
      <c r="G22" s="2">
        <f t="shared" si="7"/>
        <v>2.2000000000000006</v>
      </c>
      <c r="H22" s="1" t="s">
        <v>12</v>
      </c>
      <c r="I22" s="12">
        <f t="shared" si="3"/>
        <v>44.000000000000014</v>
      </c>
      <c r="K22" s="10">
        <f t="shared" si="4"/>
        <v>0</v>
      </c>
      <c r="M22" s="17">
        <f t="shared" si="5"/>
        <v>0.009013100752750431</v>
      </c>
      <c r="O22" s="17">
        <f t="shared" si="6"/>
        <v>0.3909868992472496</v>
      </c>
    </row>
    <row r="23" spans="1:15" ht="12.75">
      <c r="A23">
        <f t="shared" si="0"/>
        <v>2.4414484788684723</v>
      </c>
      <c r="C23">
        <f t="shared" si="1"/>
        <v>2608.695652173912</v>
      </c>
      <c r="E23" s="5">
        <f t="shared" si="2"/>
        <v>0.443937891709622</v>
      </c>
      <c r="F23" s="15"/>
      <c r="G23" s="2">
        <f t="shared" si="7"/>
        <v>2.3000000000000007</v>
      </c>
      <c r="H23" s="1" t="s">
        <v>12</v>
      </c>
      <c r="I23" s="12">
        <f t="shared" si="3"/>
        <v>46.000000000000014</v>
      </c>
      <c r="K23" s="10">
        <f t="shared" si="4"/>
        <v>0</v>
      </c>
      <c r="M23" s="17">
        <f t="shared" si="5"/>
        <v>0.008621226806978672</v>
      </c>
      <c r="O23" s="17">
        <f t="shared" si="6"/>
        <v>0.39137877319302133</v>
      </c>
    </row>
    <row r="24" spans="1:15" ht="12.75">
      <c r="A24">
        <f t="shared" si="0"/>
        <v>2.3572325169802784</v>
      </c>
      <c r="C24">
        <f t="shared" si="1"/>
        <v>2499.999999999999</v>
      </c>
      <c r="E24" s="5">
        <f t="shared" si="2"/>
        <v>0.44104446304581607</v>
      </c>
      <c r="F24" s="15"/>
      <c r="G24" s="2">
        <f t="shared" si="7"/>
        <v>2.400000000000001</v>
      </c>
      <c r="H24" s="1" t="s">
        <v>12</v>
      </c>
      <c r="I24" s="12">
        <f t="shared" si="3"/>
        <v>48.000000000000014</v>
      </c>
      <c r="K24" s="10">
        <f t="shared" si="4"/>
        <v>0</v>
      </c>
      <c r="M24" s="17">
        <f t="shared" si="5"/>
        <v>0.00826200902335456</v>
      </c>
      <c r="O24" s="17">
        <f t="shared" si="6"/>
        <v>0.39173799097664547</v>
      </c>
    </row>
    <row r="25" spans="1:15" ht="12.75">
      <c r="A25">
        <f t="shared" si="0"/>
        <v>2.2780398892335887</v>
      </c>
      <c r="C25">
        <f t="shared" si="1"/>
        <v>2399.999999999999</v>
      </c>
      <c r="E25" s="5">
        <f t="shared" si="2"/>
        <v>0.43849125234302405</v>
      </c>
      <c r="F25" s="15"/>
      <c r="G25" s="2">
        <f t="shared" si="7"/>
        <v>2.500000000000001</v>
      </c>
      <c r="H25" s="1" t="s">
        <v>12</v>
      </c>
      <c r="I25" s="12">
        <f t="shared" si="3"/>
        <v>50.000000000000014</v>
      </c>
      <c r="K25" s="10">
        <f t="shared" si="4"/>
        <v>0</v>
      </c>
      <c r="M25" s="17">
        <f t="shared" si="5"/>
        <v>0.007931528662420377</v>
      </c>
      <c r="O25" s="17">
        <f t="shared" si="6"/>
        <v>0.39206847133757966</v>
      </c>
    </row>
    <row r="26" spans="1:15" ht="12.75">
      <c r="A26">
        <f t="shared" si="0"/>
        <v>2.2035059105058457</v>
      </c>
      <c r="C26">
        <f t="shared" si="1"/>
        <v>2307.6923076923067</v>
      </c>
      <c r="E26" s="5">
        <f t="shared" si="2"/>
        <v>0.4362269389266125</v>
      </c>
      <c r="F26" s="15"/>
      <c r="G26" s="2">
        <f t="shared" si="7"/>
        <v>2.600000000000001</v>
      </c>
      <c r="H26" s="1" t="s">
        <v>12</v>
      </c>
      <c r="I26" s="12">
        <f t="shared" si="3"/>
        <v>52.00000000000002</v>
      </c>
      <c r="K26" s="10">
        <f t="shared" si="4"/>
        <v>0</v>
      </c>
      <c r="M26" s="17">
        <f t="shared" si="5"/>
        <v>0.007626469867711902</v>
      </c>
      <c r="O26" s="17">
        <f t="shared" si="6"/>
        <v>0.3923735301322881</v>
      </c>
    </row>
    <row r="27" spans="1:15" ht="12.75">
      <c r="A27">
        <f t="shared" si="0"/>
        <v>2.133287876245298</v>
      </c>
      <c r="C27">
        <f t="shared" si="1"/>
        <v>2222.2222222222213</v>
      </c>
      <c r="E27" s="5">
        <f t="shared" si="2"/>
        <v>0.434209526357188</v>
      </c>
      <c r="F27" s="15"/>
      <c r="G27" s="2">
        <f t="shared" si="7"/>
        <v>2.700000000000001</v>
      </c>
      <c r="H27" s="1" t="s">
        <v>12</v>
      </c>
      <c r="I27" s="12">
        <f t="shared" si="3"/>
        <v>54.00000000000002</v>
      </c>
      <c r="K27" s="10">
        <f t="shared" si="4"/>
        <v>0</v>
      </c>
      <c r="M27" s="17">
        <f t="shared" si="5"/>
        <v>0.007344008020759609</v>
      </c>
      <c r="O27" s="17">
        <f t="shared" si="6"/>
        <v>0.3926559919792404</v>
      </c>
    </row>
    <row r="28" spans="1:15" ht="12.75">
      <c r="A28">
        <f t="shared" si="0"/>
        <v>2.067066567485813</v>
      </c>
      <c r="C28">
        <f t="shared" si="1"/>
        <v>2142.8571428571418</v>
      </c>
      <c r="E28" s="5">
        <f t="shared" si="2"/>
        <v>0.4324043810132526</v>
      </c>
      <c r="F28" s="15"/>
      <c r="G28" s="2">
        <f t="shared" si="7"/>
        <v>2.800000000000001</v>
      </c>
      <c r="H28" s="1" t="s">
        <v>12</v>
      </c>
      <c r="I28" s="12">
        <f t="shared" si="3"/>
        <v>56.00000000000002</v>
      </c>
      <c r="K28" s="10">
        <f t="shared" si="4"/>
        <v>0</v>
      </c>
      <c r="M28" s="17">
        <f t="shared" si="5"/>
        <v>0.007081722020018194</v>
      </c>
      <c r="O28" s="17">
        <f t="shared" si="6"/>
        <v>0.3929182779799818</v>
      </c>
    </row>
    <row r="29" spans="1:15" ht="12.75">
      <c r="A29">
        <f t="shared" si="0"/>
        <v>2.004546432034248</v>
      </c>
      <c r="C29">
        <f t="shared" si="1"/>
        <v>2068.9655172413786</v>
      </c>
      <c r="E29" s="5">
        <f t="shared" si="2"/>
        <v>0.4307827356889299</v>
      </c>
      <c r="F29" s="15"/>
      <c r="G29" s="2">
        <f t="shared" si="7"/>
        <v>2.9000000000000012</v>
      </c>
      <c r="H29" s="1" t="s">
        <v>12</v>
      </c>
      <c r="I29" s="12">
        <f t="shared" si="3"/>
        <v>58.00000000000003</v>
      </c>
      <c r="K29" s="10">
        <f t="shared" si="4"/>
        <v>0</v>
      </c>
      <c r="M29" s="17">
        <f t="shared" si="5"/>
        <v>0.006837524708983084</v>
      </c>
      <c r="O29" s="17">
        <f t="shared" si="6"/>
        <v>0.39316247529101694</v>
      </c>
    </row>
    <row r="30" spans="1:15" ht="12.75">
      <c r="A30">
        <f t="shared" si="0"/>
        <v>1.9454549530035121</v>
      </c>
      <c r="C30">
        <f t="shared" si="1"/>
        <v>1999.999999999999</v>
      </c>
      <c r="E30" s="5">
        <f t="shared" si="2"/>
        <v>0.42932053634932227</v>
      </c>
      <c r="F30" s="15"/>
      <c r="G30" s="2">
        <f t="shared" si="7"/>
        <v>3.0000000000000013</v>
      </c>
      <c r="H30" s="1" t="s">
        <v>12</v>
      </c>
      <c r="I30" s="12">
        <f t="shared" si="3"/>
        <v>60.00000000000003</v>
      </c>
      <c r="K30" s="10">
        <f t="shared" si="4"/>
        <v>0</v>
      </c>
      <c r="M30" s="17">
        <f t="shared" si="5"/>
        <v>0.0066096072186836476</v>
      </c>
      <c r="O30" s="17">
        <f t="shared" si="6"/>
        <v>0.3933903927813164</v>
      </c>
    </row>
    <row r="31" spans="1:15" ht="12.75">
      <c r="A31">
        <f t="shared" si="0"/>
        <v>1.8895415417515837</v>
      </c>
      <c r="C31">
        <f t="shared" si="1"/>
        <v>1935.483870967741</v>
      </c>
      <c r="E31" s="5">
        <f t="shared" si="2"/>
        <v>0.4279975449681478</v>
      </c>
      <c r="F31" s="15"/>
      <c r="G31" s="2">
        <f t="shared" si="7"/>
        <v>3.1000000000000014</v>
      </c>
      <c r="H31" s="1" t="s">
        <v>12</v>
      </c>
      <c r="I31" s="12">
        <f t="shared" si="3"/>
        <v>62.00000000000003</v>
      </c>
      <c r="K31" s="10">
        <f t="shared" si="4"/>
        <v>0</v>
      </c>
      <c r="M31" s="17">
        <f t="shared" si="5"/>
        <v>0.006396394082597078</v>
      </c>
      <c r="O31" s="17">
        <f t="shared" si="6"/>
        <v>0.39360360591740295</v>
      </c>
    </row>
    <row r="32" spans="1:15" ht="12.75">
      <c r="A32">
        <f t="shared" si="0"/>
        <v>1.8365761760449122</v>
      </c>
      <c r="C32">
        <f t="shared" si="1"/>
        <v>1874.999999999999</v>
      </c>
      <c r="E32" s="5">
        <f t="shared" si="2"/>
        <v>0.4267966354632715</v>
      </c>
      <c r="F32" s="15"/>
      <c r="G32" s="2">
        <f t="shared" si="7"/>
        <v>3.2000000000000015</v>
      </c>
      <c r="H32" s="1" t="s">
        <v>12</v>
      </c>
      <c r="I32" s="12">
        <f t="shared" si="3"/>
        <v>64.00000000000003</v>
      </c>
      <c r="K32" s="10">
        <f t="shared" si="4"/>
        <v>0</v>
      </c>
      <c r="M32" s="17">
        <f t="shared" si="5"/>
        <v>0.00619650676751592</v>
      </c>
      <c r="O32" s="17">
        <f t="shared" si="6"/>
        <v>0.3938034932324841</v>
      </c>
    </row>
    <row r="33" spans="1:15" ht="12.75">
      <c r="A33">
        <f t="shared" si="0"/>
        <v>1.786347926556849</v>
      </c>
      <c r="C33">
        <f t="shared" si="1"/>
        <v>1818.1818181818173</v>
      </c>
      <c r="E33" s="5">
        <f t="shared" si="2"/>
        <v>0.42570323665233245</v>
      </c>
      <c r="F33" s="15"/>
      <c r="G33" s="2">
        <f t="shared" si="7"/>
        <v>3.3000000000000016</v>
      </c>
      <c r="H33" s="1" t="s">
        <v>12</v>
      </c>
      <c r="I33" s="12">
        <f t="shared" si="3"/>
        <v>66.00000000000003</v>
      </c>
      <c r="K33" s="10">
        <f t="shared" si="4"/>
        <v>0</v>
      </c>
      <c r="M33" s="17">
        <f t="shared" si="5"/>
        <v>0.0060087338351669526</v>
      </c>
      <c r="O33" s="17">
        <f t="shared" si="6"/>
        <v>0.39399126616483304</v>
      </c>
    </row>
    <row r="34" spans="1:15" ht="12.75">
      <c r="A34">
        <f t="shared" si="0"/>
        <v>1.7386634628617363</v>
      </c>
      <c r="C34">
        <f t="shared" si="1"/>
        <v>1764.7058823529403</v>
      </c>
      <c r="E34" s="5">
        <f t="shared" si="2"/>
        <v>0.4247048881612371</v>
      </c>
      <c r="F34" s="15"/>
      <c r="G34" s="2">
        <f t="shared" si="7"/>
        <v>3.4000000000000017</v>
      </c>
      <c r="H34" s="1" t="s">
        <v>12</v>
      </c>
      <c r="I34" s="12">
        <f t="shared" si="3"/>
        <v>68.00000000000003</v>
      </c>
      <c r="K34" s="10">
        <f t="shared" si="4"/>
        <v>0</v>
      </c>
      <c r="M34" s="17">
        <f t="shared" si="5"/>
        <v>0.005832006369426748</v>
      </c>
      <c r="O34" s="17">
        <f t="shared" si="6"/>
        <v>0.39416799363057325</v>
      </c>
    </row>
    <row r="35" spans="1:15" ht="12.75">
      <c r="A35">
        <f t="shared" si="0"/>
        <v>1.6933455954117158</v>
      </c>
      <c r="C35">
        <f t="shared" si="1"/>
        <v>1714.2857142857133</v>
      </c>
      <c r="E35" s="5">
        <f t="shared" si="2"/>
        <v>0.4237908838484817</v>
      </c>
      <c r="F35" s="15"/>
      <c r="G35" s="2">
        <f t="shared" si="7"/>
        <v>3.5000000000000018</v>
      </c>
      <c r="H35" s="1" t="s">
        <v>12</v>
      </c>
      <c r="I35" s="12">
        <f t="shared" si="3"/>
        <v>70.00000000000003</v>
      </c>
      <c r="K35" s="10">
        <f t="shared" si="4"/>
        <v>0</v>
      </c>
      <c r="M35" s="17">
        <f t="shared" si="5"/>
        <v>0.0056653776160145546</v>
      </c>
      <c r="O35" s="17">
        <f t="shared" si="6"/>
        <v>0.3943346223839855</v>
      </c>
    </row>
    <row r="36" spans="1:15" ht="12.75">
      <c r="A36">
        <f t="shared" si="0"/>
        <v>1.6502318869295098</v>
      </c>
      <c r="C36">
        <f t="shared" si="1"/>
        <v>1666.6666666666658</v>
      </c>
      <c r="E36" s="5">
        <f t="shared" si="2"/>
        <v>0.42295198357591823</v>
      </c>
      <c r="F36" s="15"/>
      <c r="G36" s="2">
        <f t="shared" si="7"/>
        <v>3.600000000000002</v>
      </c>
      <c r="H36" s="1" t="s">
        <v>12</v>
      </c>
      <c r="I36" s="12">
        <f t="shared" si="3"/>
        <v>72.00000000000004</v>
      </c>
      <c r="K36" s="10">
        <f t="shared" si="4"/>
        <v>0</v>
      </c>
      <c r="M36" s="17">
        <f t="shared" si="5"/>
        <v>0.005508006015569706</v>
      </c>
      <c r="O36" s="17">
        <f t="shared" si="6"/>
        <v>0.3944919939844303</v>
      </c>
    </row>
    <row r="37" spans="1:15" ht="12.75">
      <c r="A37">
        <f aca="true" t="shared" si="8" ref="A37:A60">(O37*ho*0.001)/(E37*0.0001*6.28*G37)</f>
        <v>1.6091733514269486</v>
      </c>
      <c r="C37">
        <f aca="true" t="shared" si="9" ref="C37:C60">(nm*ho)/G37</f>
        <v>1621.6216216216208</v>
      </c>
      <c r="E37" s="5">
        <f aca="true" t="shared" si="10" ref="E37:E56">(Jasztal+Jorsó+K37)/(G37^2)+Jkk+Jm</f>
        <v>0.42218017875411984</v>
      </c>
      <c r="F37" s="15"/>
      <c r="G37" s="2">
        <f t="shared" si="7"/>
        <v>3.700000000000002</v>
      </c>
      <c r="H37" s="1" t="s">
        <v>12</v>
      </c>
      <c r="I37" s="12">
        <f aca="true" t="shared" si="11" ref="I37:I60">G37*Dkk</f>
        <v>74.00000000000004</v>
      </c>
      <c r="K37" s="10">
        <f aca="true" t="shared" si="12" ref="K37:K60">((I37*0.1)^4*3.14*ronk*0.001*lnk*0.1)/32</f>
        <v>0</v>
      </c>
      <c r="M37" s="17">
        <f aca="true" t="shared" si="13" ref="M37:M60">(((mű*9.81*m)+F)*ho*0.001)/(éta*0.01*6.28*G37)</f>
        <v>0.005359140988121876</v>
      </c>
      <c r="O37" s="17">
        <f aca="true" t="shared" si="14" ref="O37:O60">Mm-M37</f>
        <v>0.3946408590118781</v>
      </c>
    </row>
    <row r="38" spans="1:15" ht="12.75">
      <c r="A38">
        <f t="shared" si="8"/>
        <v>1.570033249116778</v>
      </c>
      <c r="C38">
        <f t="shared" si="9"/>
        <v>1578.9473684210518</v>
      </c>
      <c r="E38" s="5">
        <f t="shared" si="10"/>
        <v>0.42146850049472995</v>
      </c>
      <c r="F38" s="15"/>
      <c r="G38" s="2">
        <f aca="true" t="shared" si="15" ref="G38:G60">G37+0.1</f>
        <v>3.800000000000002</v>
      </c>
      <c r="H38" s="1" t="s">
        <v>12</v>
      </c>
      <c r="I38" s="12">
        <f t="shared" si="11"/>
        <v>76.00000000000004</v>
      </c>
      <c r="K38" s="10">
        <f t="shared" si="12"/>
        <v>0</v>
      </c>
      <c r="M38" s="17">
        <f t="shared" si="13"/>
        <v>0.005218110962118668</v>
      </c>
      <c r="O38" s="17">
        <f t="shared" si="14"/>
        <v>0.39478188903788136</v>
      </c>
    </row>
    <row r="39" spans="1:15" ht="12.75">
      <c r="A39">
        <f t="shared" si="8"/>
        <v>1.5326859791034457</v>
      </c>
      <c r="C39">
        <f t="shared" si="9"/>
        <v>1538.4615384615377</v>
      </c>
      <c r="E39" s="5">
        <f t="shared" si="10"/>
        <v>0.42081086174516114</v>
      </c>
      <c r="F39" s="15"/>
      <c r="G39" s="2">
        <f t="shared" si="15"/>
        <v>3.900000000000002</v>
      </c>
      <c r="H39" s="1" t="s">
        <v>12</v>
      </c>
      <c r="I39" s="12">
        <f t="shared" si="11"/>
        <v>78.00000000000004</v>
      </c>
      <c r="K39" s="10">
        <f t="shared" si="12"/>
        <v>0</v>
      </c>
      <c r="M39" s="17">
        <f t="shared" si="13"/>
        <v>0.0050843132451412676</v>
      </c>
      <c r="O39" s="17">
        <f t="shared" si="14"/>
        <v>0.3949156867548588</v>
      </c>
    </row>
    <row r="40" spans="1:15" ht="12.75">
      <c r="A40">
        <f t="shared" si="8"/>
        <v>1.4970160677518771</v>
      </c>
      <c r="C40">
        <f t="shared" si="9"/>
        <v>1499.9999999999993</v>
      </c>
      <c r="E40" s="5">
        <f t="shared" si="10"/>
        <v>0.4202019266964938</v>
      </c>
      <c r="F40" s="15"/>
      <c r="G40" s="2">
        <f t="shared" si="15"/>
        <v>4.000000000000002</v>
      </c>
      <c r="H40" s="1" t="s">
        <v>12</v>
      </c>
      <c r="I40" s="12">
        <f t="shared" si="11"/>
        <v>80.00000000000003</v>
      </c>
      <c r="K40" s="10">
        <f t="shared" si="12"/>
        <v>0</v>
      </c>
      <c r="M40" s="17">
        <f t="shared" si="13"/>
        <v>0.004957205414012736</v>
      </c>
      <c r="O40" s="17">
        <f t="shared" si="14"/>
        <v>0.3950427945859873</v>
      </c>
    </row>
    <row r="41" spans="1:15" ht="12.75">
      <c r="A41">
        <f t="shared" si="8"/>
        <v>1.4629172482508634</v>
      </c>
      <c r="C41">
        <f t="shared" si="9"/>
        <v>1463.4146341463409</v>
      </c>
      <c r="E41" s="5">
        <f t="shared" si="10"/>
        <v>0.41963700220963124</v>
      </c>
      <c r="F41" s="15"/>
      <c r="G41" s="2">
        <f t="shared" si="15"/>
        <v>4.100000000000001</v>
      </c>
      <c r="H41" s="1" t="s">
        <v>12</v>
      </c>
      <c r="I41" s="12">
        <f t="shared" si="11"/>
        <v>82.00000000000003</v>
      </c>
      <c r="K41" s="10">
        <f t="shared" si="12"/>
        <v>0</v>
      </c>
      <c r="M41" s="17">
        <f t="shared" si="13"/>
        <v>0.004836297964890474</v>
      </c>
      <c r="O41" s="17">
        <f t="shared" si="14"/>
        <v>0.39516370203510953</v>
      </c>
    </row>
    <row r="42" spans="1:15" ht="12.75">
      <c r="A42">
        <f t="shared" si="8"/>
        <v>1.4302916255721712</v>
      </c>
      <c r="C42">
        <f t="shared" si="9"/>
        <v>1428.5714285714282</v>
      </c>
      <c r="E42" s="5">
        <f t="shared" si="10"/>
        <v>0.41911194711700117</v>
      </c>
      <c r="F42" s="15"/>
      <c r="G42" s="2">
        <f t="shared" si="15"/>
        <v>4.200000000000001</v>
      </c>
      <c r="H42" s="1" t="s">
        <v>12</v>
      </c>
      <c r="I42" s="12">
        <f t="shared" si="11"/>
        <v>84.00000000000003</v>
      </c>
      <c r="K42" s="10">
        <f t="shared" si="12"/>
        <v>0</v>
      </c>
      <c r="M42" s="17">
        <f t="shared" si="13"/>
        <v>0.004721148013345463</v>
      </c>
      <c r="O42" s="17">
        <f t="shared" si="14"/>
        <v>0.3952788519866546</v>
      </c>
    </row>
    <row r="43" spans="1:15" ht="12.75">
      <c r="A43">
        <f t="shared" si="8"/>
        <v>1.3990489204123724</v>
      </c>
      <c r="C43">
        <f t="shared" si="9"/>
        <v>1395.348837209302</v>
      </c>
      <c r="E43" s="5">
        <f t="shared" si="10"/>
        <v>0.4186230961137859</v>
      </c>
      <c r="F43" s="15"/>
      <c r="G43" s="2">
        <f t="shared" si="15"/>
        <v>4.300000000000001</v>
      </c>
      <c r="H43" s="1" t="s">
        <v>12</v>
      </c>
      <c r="I43" s="12">
        <f t="shared" si="11"/>
        <v>86.00000000000001</v>
      </c>
      <c r="K43" s="10">
        <f t="shared" si="12"/>
        <v>0</v>
      </c>
      <c r="M43" s="17">
        <f t="shared" si="13"/>
        <v>0.00461135387350022</v>
      </c>
      <c r="O43" s="17">
        <f t="shared" si="14"/>
        <v>0.3953886461264998</v>
      </c>
    </row>
    <row r="44" spans="1:15" ht="12.75">
      <c r="A44">
        <f t="shared" si="8"/>
        <v>1.3691057855436108</v>
      </c>
      <c r="C44">
        <f t="shared" si="9"/>
        <v>1363.6363636363635</v>
      </c>
      <c r="E44" s="5">
        <f t="shared" si="10"/>
        <v>0.41816719561693705</v>
      </c>
      <c r="F44" s="15"/>
      <c r="G44" s="2">
        <f t="shared" si="15"/>
        <v>4.4</v>
      </c>
      <c r="H44" s="1" t="s">
        <v>12</v>
      </c>
      <c r="I44" s="12">
        <f t="shared" si="11"/>
        <v>88</v>
      </c>
      <c r="K44" s="10">
        <f t="shared" si="12"/>
        <v>0</v>
      </c>
      <c r="M44" s="17">
        <f t="shared" si="13"/>
        <v>0.0045065503763752155</v>
      </c>
      <c r="O44" s="17">
        <f t="shared" si="14"/>
        <v>0.3954934496236248</v>
      </c>
    </row>
    <row r="45" spans="1:15" ht="12.75">
      <c r="A45">
        <f t="shared" si="8"/>
        <v>1.3403851881238338</v>
      </c>
      <c r="C45">
        <f t="shared" si="9"/>
        <v>1333.3333333333333</v>
      </c>
      <c r="E45" s="5">
        <f t="shared" si="10"/>
        <v>0.4177413494885877</v>
      </c>
      <c r="F45" s="15"/>
      <c r="G45" s="2">
        <f t="shared" si="15"/>
        <v>4.5</v>
      </c>
      <c r="H45" s="1" t="s">
        <v>12</v>
      </c>
      <c r="I45" s="12">
        <f t="shared" si="11"/>
        <v>90</v>
      </c>
      <c r="K45" s="10">
        <f t="shared" si="12"/>
        <v>0</v>
      </c>
      <c r="M45" s="17">
        <f t="shared" si="13"/>
        <v>0.004406404812455767</v>
      </c>
      <c r="O45" s="17">
        <f t="shared" si="14"/>
        <v>0.3955935951875443</v>
      </c>
    </row>
    <row r="46" spans="1:15" ht="12.75">
      <c r="A46">
        <f t="shared" si="8"/>
        <v>1.3128158518132198</v>
      </c>
      <c r="C46">
        <f t="shared" si="9"/>
        <v>1304.3478260869567</v>
      </c>
      <c r="E46" s="5">
        <f t="shared" si="10"/>
        <v>0.4173429729274055</v>
      </c>
      <c r="F46" s="15"/>
      <c r="G46" s="2">
        <f t="shared" si="15"/>
        <v>4.6</v>
      </c>
      <c r="H46" s="1" t="s">
        <v>12</v>
      </c>
      <c r="I46" s="12">
        <f t="shared" si="11"/>
        <v>92</v>
      </c>
      <c r="K46" s="10">
        <f t="shared" si="12"/>
        <v>0</v>
      </c>
      <c r="M46" s="17">
        <f t="shared" si="13"/>
        <v>0.004310613403489338</v>
      </c>
      <c r="O46" s="17">
        <f t="shared" si="14"/>
        <v>0.3956893865965107</v>
      </c>
    </row>
    <row r="47" spans="1:15" ht="12.75">
      <c r="A47">
        <f t="shared" si="8"/>
        <v>1.286331752935684</v>
      </c>
      <c r="C47">
        <f t="shared" si="9"/>
        <v>1276.5957446808513</v>
      </c>
      <c r="E47" s="5">
        <f t="shared" si="10"/>
        <v>0.4169697531527343</v>
      </c>
      <c r="F47" s="15"/>
      <c r="G47" s="2">
        <f t="shared" si="15"/>
        <v>4.699999999999999</v>
      </c>
      <c r="H47" s="1" t="s">
        <v>12</v>
      </c>
      <c r="I47" s="12">
        <f t="shared" si="11"/>
        <v>93.99999999999999</v>
      </c>
      <c r="K47" s="10">
        <f t="shared" si="12"/>
        <v>0</v>
      </c>
      <c r="M47" s="17">
        <f t="shared" si="13"/>
        <v>0.004218898224691693</v>
      </c>
      <c r="O47" s="17">
        <f t="shared" si="14"/>
        <v>0.39578110177530834</v>
      </c>
    </row>
    <row r="48" spans="1:15" ht="12.75">
      <c r="A48">
        <f t="shared" si="8"/>
        <v>1.2608716653623677</v>
      </c>
      <c r="C48">
        <f t="shared" si="9"/>
        <v>1250.0000000000002</v>
      </c>
      <c r="E48" s="5">
        <f t="shared" si="10"/>
        <v>0.41661961576145407</v>
      </c>
      <c r="F48" s="15"/>
      <c r="G48" s="2">
        <f t="shared" si="15"/>
        <v>4.799999999999999</v>
      </c>
      <c r="H48" s="1" t="s">
        <v>12</v>
      </c>
      <c r="I48" s="12">
        <f t="shared" si="11"/>
        <v>95.99999999999997</v>
      </c>
      <c r="K48" s="10">
        <f t="shared" si="12"/>
        <v>0</v>
      </c>
      <c r="M48" s="17">
        <f t="shared" si="13"/>
        <v>0.004131004511677283</v>
      </c>
      <c r="O48" s="17">
        <f t="shared" si="14"/>
        <v>0.3958689954883227</v>
      </c>
    </row>
    <row r="49" spans="1:15" ht="12.75">
      <c r="A49">
        <f t="shared" si="8"/>
        <v>1.2363787492452682</v>
      </c>
      <c r="C49">
        <f t="shared" si="9"/>
        <v>1224.4897959183677</v>
      </c>
      <c r="E49" s="5">
        <f t="shared" si="10"/>
        <v>0.4162906958410621</v>
      </c>
      <c r="F49" s="15"/>
      <c r="G49" s="2">
        <f t="shared" si="15"/>
        <v>4.899999999999999</v>
      </c>
      <c r="H49" s="1" t="s">
        <v>12</v>
      </c>
      <c r="I49" s="12">
        <f t="shared" si="11"/>
        <v>97.99999999999997</v>
      </c>
      <c r="K49" s="10">
        <f t="shared" si="12"/>
        <v>0</v>
      </c>
      <c r="M49" s="17">
        <f t="shared" si="13"/>
        <v>0.0040466982971532565</v>
      </c>
      <c r="O49" s="17">
        <f t="shared" si="14"/>
        <v>0.39595330170284676</v>
      </c>
    </row>
    <row r="50" spans="1:15" ht="12.75">
      <c r="A50">
        <f t="shared" si="8"/>
        <v>1.2128001791730478</v>
      </c>
      <c r="C50">
        <f t="shared" si="9"/>
        <v>1200.0000000000005</v>
      </c>
      <c r="E50" s="5">
        <f t="shared" si="10"/>
        <v>0.41598131308575603</v>
      </c>
      <c r="F50" s="15"/>
      <c r="G50" s="2">
        <f t="shared" si="15"/>
        <v>4.999999999999998</v>
      </c>
      <c r="H50" s="1" t="s">
        <v>12</v>
      </c>
      <c r="I50" s="12">
        <f t="shared" si="11"/>
        <v>99.99999999999997</v>
      </c>
      <c r="K50" s="10">
        <f t="shared" si="12"/>
        <v>0</v>
      </c>
      <c r="M50" s="17">
        <f t="shared" si="13"/>
        <v>0.003965764331210192</v>
      </c>
      <c r="O50" s="17">
        <f t="shared" si="14"/>
        <v>0.3960342356687898</v>
      </c>
    </row>
    <row r="51" spans="1:15" ht="12.75">
      <c r="A51">
        <f t="shared" si="8"/>
        <v>1.1900868077450173</v>
      </c>
      <c r="C51">
        <f t="shared" si="9"/>
        <v>1176.4705882352946</v>
      </c>
      <c r="E51" s="5">
        <f t="shared" si="10"/>
        <v>0.41568995029388317</v>
      </c>
      <c r="F51" s="15"/>
      <c r="G51" s="2">
        <f t="shared" si="15"/>
        <v>5.099999999999998</v>
      </c>
      <c r="H51" s="1" t="s">
        <v>12</v>
      </c>
      <c r="I51" s="12">
        <f t="shared" si="11"/>
        <v>101.99999999999996</v>
      </c>
      <c r="K51" s="10">
        <f t="shared" si="12"/>
        <v>0</v>
      </c>
      <c r="M51" s="17">
        <f t="shared" si="13"/>
        <v>0.003888004246284502</v>
      </c>
      <c r="O51" s="17">
        <f t="shared" si="14"/>
        <v>0.39611199575371553</v>
      </c>
    </row>
    <row r="52" spans="1:15" ht="12.75">
      <c r="A52">
        <f t="shared" si="8"/>
        <v>1.1681928609562633</v>
      </c>
      <c r="C52">
        <f t="shared" si="9"/>
        <v>1153.8461538461545</v>
      </c>
      <c r="E52" s="5">
        <f t="shared" si="10"/>
        <v>0.41541523473165315</v>
      </c>
      <c r="F52" s="15"/>
      <c r="G52" s="2">
        <f t="shared" si="15"/>
        <v>5.1999999999999975</v>
      </c>
      <c r="H52" s="1" t="s">
        <v>12</v>
      </c>
      <c r="I52" s="12">
        <f t="shared" si="11"/>
        <v>103.99999999999994</v>
      </c>
      <c r="K52" s="10">
        <f t="shared" si="12"/>
        <v>0</v>
      </c>
      <c r="M52" s="17">
        <f t="shared" si="13"/>
        <v>0.003813234933855954</v>
      </c>
      <c r="O52" s="17">
        <f t="shared" si="14"/>
        <v>0.3961867650661441</v>
      </c>
    </row>
    <row r="53" spans="1:15" ht="12.75">
      <c r="A53">
        <f t="shared" si="8"/>
        <v>1.1470756621534464</v>
      </c>
      <c r="C53">
        <f t="shared" si="9"/>
        <v>1132.075471698114</v>
      </c>
      <c r="E53" s="5">
        <f t="shared" si="10"/>
        <v>0.41515592193463513</v>
      </c>
      <c r="F53" s="15"/>
      <c r="G53" s="2">
        <f t="shared" si="15"/>
        <v>5.299999999999997</v>
      </c>
      <c r="H53" s="1" t="s">
        <v>12</v>
      </c>
      <c r="I53" s="12">
        <f t="shared" si="11"/>
        <v>105.99999999999994</v>
      </c>
      <c r="K53" s="10">
        <f t="shared" si="12"/>
        <v>0</v>
      </c>
      <c r="M53" s="17">
        <f t="shared" si="13"/>
        <v>0.003741287104915276</v>
      </c>
      <c r="O53" s="17">
        <f t="shared" si="14"/>
        <v>0.39625871289508474</v>
      </c>
    </row>
    <row r="54" spans="1:15" ht="12.75">
      <c r="A54">
        <f t="shared" si="8"/>
        <v>1.1266953816558583</v>
      </c>
      <c r="C54">
        <f t="shared" si="9"/>
        <v>1111.1111111111118</v>
      </c>
      <c r="E54" s="5">
        <f t="shared" si="10"/>
        <v>0.414910881589297</v>
      </c>
      <c r="F54" s="15"/>
      <c r="G54" s="2">
        <f t="shared" si="15"/>
        <v>5.399999999999997</v>
      </c>
      <c r="H54" s="1" t="s">
        <v>12</v>
      </c>
      <c r="I54" s="12">
        <f t="shared" si="11"/>
        <v>107.99999999999994</v>
      </c>
      <c r="K54" s="10">
        <f t="shared" si="12"/>
        <v>0</v>
      </c>
      <c r="M54" s="17">
        <f t="shared" si="13"/>
        <v>0.003672004010379808</v>
      </c>
      <c r="O54" s="17">
        <f t="shared" si="14"/>
        <v>0.3963279959896202</v>
      </c>
    </row>
    <row r="55" spans="1:15" ht="12.75">
      <c r="A55">
        <f t="shared" si="8"/>
        <v>1.1070148094403263</v>
      </c>
      <c r="C55">
        <f t="shared" si="9"/>
        <v>1090.9090909090917</v>
      </c>
      <c r="E55" s="5">
        <f t="shared" si="10"/>
        <v>0.4146790851948397</v>
      </c>
      <c r="F55" s="15"/>
      <c r="G55" s="2">
        <f t="shared" si="15"/>
        <v>5.4999999999999964</v>
      </c>
      <c r="H55" s="1" t="s">
        <v>12</v>
      </c>
      <c r="I55" s="12">
        <f t="shared" si="11"/>
        <v>109.99999999999993</v>
      </c>
      <c r="K55" s="10">
        <f t="shared" si="12"/>
        <v>0</v>
      </c>
      <c r="M55" s="17">
        <f t="shared" si="13"/>
        <v>0.003605240301100175</v>
      </c>
      <c r="O55" s="17">
        <f t="shared" si="14"/>
        <v>0.39639475969889987</v>
      </c>
    </row>
    <row r="56" spans="1:15" ht="12.75">
      <c r="A56">
        <f t="shared" si="8"/>
        <v>1.0879991485628484</v>
      </c>
      <c r="C56">
        <f t="shared" si="9"/>
        <v>1071.4285714285722</v>
      </c>
      <c r="E56" s="5">
        <f t="shared" si="10"/>
        <v>0.41445959525331316</v>
      </c>
      <c r="F56" s="15"/>
      <c r="G56" s="2">
        <f t="shared" si="15"/>
        <v>5.599999999999996</v>
      </c>
      <c r="H56" s="1" t="s">
        <v>12</v>
      </c>
      <c r="I56" s="12">
        <f t="shared" si="11"/>
        <v>111.99999999999991</v>
      </c>
      <c r="K56" s="10">
        <f t="shared" si="12"/>
        <v>0</v>
      </c>
      <c r="M56" s="17">
        <f t="shared" si="13"/>
        <v>0.003540861010009101</v>
      </c>
      <c r="O56" s="17">
        <f t="shared" si="14"/>
        <v>0.3964591389899909</v>
      </c>
    </row>
    <row r="57" spans="1:15" ht="12.75">
      <c r="A57">
        <f t="shared" si="8"/>
        <v>1.0696158272363339</v>
      </c>
      <c r="C57">
        <f t="shared" si="9"/>
        <v>1052.6315789473692</v>
      </c>
      <c r="E57" s="5">
        <f>(Jasztal+Jorsó+K57)/G57^2+Jkk+Jm</f>
        <v>0.41425155577543554</v>
      </c>
      <c r="F57" s="15"/>
      <c r="G57" s="2">
        <f t="shared" si="15"/>
        <v>5.699999999999996</v>
      </c>
      <c r="H57" s="1" t="s">
        <v>12</v>
      </c>
      <c r="I57" s="12">
        <f t="shared" si="11"/>
        <v>113.99999999999991</v>
      </c>
      <c r="K57" s="10">
        <f t="shared" si="12"/>
        <v>0</v>
      </c>
      <c r="M57" s="17">
        <f t="shared" si="13"/>
        <v>0.00347874064141245</v>
      </c>
      <c r="O57" s="17">
        <f t="shared" si="14"/>
        <v>0.39652125935858756</v>
      </c>
    </row>
    <row r="58" spans="1:15" ht="12.75">
      <c r="A58">
        <f t="shared" si="8"/>
        <v>1.05183432770461</v>
      </c>
      <c r="C58">
        <f t="shared" si="9"/>
        <v>1034.4827586206904</v>
      </c>
      <c r="E58" s="5">
        <f>(Jasztal+Jorsó+K58)/G58^2+Jkk+Jm</f>
        <v>0.41405418392223253</v>
      </c>
      <c r="F58" s="15"/>
      <c r="G58" s="2">
        <f t="shared" si="15"/>
        <v>5.799999999999995</v>
      </c>
      <c r="H58" s="1" t="s">
        <v>12</v>
      </c>
      <c r="I58" s="12">
        <f t="shared" si="11"/>
        <v>115.99999999999991</v>
      </c>
      <c r="K58" s="10">
        <f t="shared" si="12"/>
        <v>0</v>
      </c>
      <c r="M58" s="17">
        <f t="shared" si="13"/>
        <v>0.0034187623544915465</v>
      </c>
      <c r="O58" s="17">
        <f t="shared" si="14"/>
        <v>0.39658123764550846</v>
      </c>
    </row>
    <row r="59" spans="1:15" ht="12.75">
      <c r="A59">
        <f t="shared" si="8"/>
        <v>1.0346260302502337</v>
      </c>
      <c r="C59">
        <f t="shared" si="9"/>
        <v>1016.9491525423738</v>
      </c>
      <c r="E59" s="5">
        <f>(Jasztal+Jorsó+K59)/G59^2+Jkk+Jm</f>
        <v>0.4138667626298162</v>
      </c>
      <c r="F59" s="15"/>
      <c r="G59" s="2">
        <f t="shared" si="15"/>
        <v>5.899999999999995</v>
      </c>
      <c r="H59" s="1" t="s">
        <v>12</v>
      </c>
      <c r="I59" s="12">
        <f t="shared" si="11"/>
        <v>117.9999999999999</v>
      </c>
      <c r="K59" s="11">
        <f t="shared" si="12"/>
        <v>0</v>
      </c>
      <c r="M59" s="17">
        <f t="shared" si="13"/>
        <v>0.003360817229839147</v>
      </c>
      <c r="O59" s="17">
        <f t="shared" si="14"/>
        <v>0.39663918277016086</v>
      </c>
    </row>
    <row r="60" spans="1:15" ht="12.75">
      <c r="A60">
        <f t="shared" si="8"/>
        <v>1.0179640708497395</v>
      </c>
      <c r="C60">
        <f t="shared" si="9"/>
        <v>1000.0000000000009</v>
      </c>
      <c r="E60" s="5">
        <f>(Jasztal+Jorsó+K60)/(G60^2)+Jkk+Jm</f>
        <v>0.4136886340873306</v>
      </c>
      <c r="F60" s="15"/>
      <c r="G60" s="2">
        <f t="shared" si="15"/>
        <v>5.999999999999995</v>
      </c>
      <c r="H60" s="1" t="s">
        <v>12</v>
      </c>
      <c r="I60" s="12">
        <f t="shared" si="11"/>
        <v>119.99999999999989</v>
      </c>
      <c r="K60" s="8">
        <f t="shared" si="12"/>
        <v>0</v>
      </c>
      <c r="M60" s="17">
        <f t="shared" si="13"/>
        <v>0.0033048036093418286</v>
      </c>
      <c r="O60" s="17">
        <f t="shared" si="14"/>
        <v>0.3966951963906582</v>
      </c>
    </row>
  </sheetData>
  <sheetProtection password="C798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Én</cp:lastModifiedBy>
  <dcterms:created xsi:type="dcterms:W3CDTF">2011-12-14T23:19:37Z</dcterms:created>
  <dcterms:modified xsi:type="dcterms:W3CDTF">2012-10-14T09:44:59Z</dcterms:modified>
  <cp:category/>
  <cp:version/>
  <cp:contentType/>
  <cp:contentStatus/>
</cp:coreProperties>
</file>